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berto/Mx/Studio/Bussola/2023/Corso/Mazzariol/"/>
    </mc:Choice>
  </mc:AlternateContent>
  <xr:revisionPtr revIDLastSave="0" documentId="13_ncr:1_{E007655A-9E98-FF44-99D6-F8CCB50C42B6}" xr6:coauthVersionLast="36" xr6:coauthVersionMax="36" xr10:uidLastSave="{00000000-0000-0000-0000-000000000000}"/>
  <bookViews>
    <workbookView xWindow="38600" yWindow="500" windowWidth="38080" windowHeight="20960" xr2:uid="{6034B807-E934-444C-A428-20194902E593}"/>
  </bookViews>
  <sheets>
    <sheet name="Medici - Chirurgia I" sheetId="1" r:id="rId1"/>
    <sheet name="Infermieri - Chirurgia I " sheetId="2" r:id="rId2"/>
    <sheet name="OTA Chirurgia I" sheetId="3" r:id="rId3"/>
    <sheet name="Farmaci Chirurgia I " sheetId="4" r:id="rId4"/>
    <sheet name="Presidi Chirurgia I" sheetId="5" r:id="rId5"/>
    <sheet name="Altri Costi Chirurgia I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26" i="1"/>
  <c r="F47" i="1" l="1"/>
  <c r="F43" i="1"/>
  <c r="F42" i="1"/>
  <c r="F35" i="1"/>
  <c r="F34" i="1"/>
  <c r="F33" i="1"/>
  <c r="F25" i="1"/>
  <c r="F24" i="1"/>
  <c r="F23" i="1"/>
  <c r="N6" i="1"/>
  <c r="C9" i="1"/>
  <c r="C10" i="1" s="1"/>
  <c r="F14" i="1" s="1"/>
  <c r="F32" i="1"/>
  <c r="F31" i="1"/>
  <c r="F30" i="1"/>
  <c r="F22" i="1"/>
  <c r="F21" i="1"/>
  <c r="F20" i="1"/>
  <c r="I10" i="1"/>
  <c r="F26" i="1" l="1"/>
  <c r="F37" i="1"/>
  <c r="C14" i="1"/>
  <c r="G14" i="1"/>
  <c r="H14" i="1"/>
  <c r="D14" i="1"/>
  <c r="E14" i="1"/>
  <c r="G25" i="1" l="1"/>
  <c r="H25" i="1" s="1"/>
  <c r="G33" i="1"/>
  <c r="G24" i="1"/>
  <c r="H24" i="1" s="1"/>
  <c r="G35" i="1"/>
  <c r="G34" i="1"/>
  <c r="G43" i="1"/>
  <c r="G23" i="1"/>
  <c r="H23" i="1" s="1"/>
  <c r="G32" i="1"/>
  <c r="G50" i="1" s="1"/>
  <c r="G31" i="1"/>
  <c r="G44" i="1" s="1"/>
  <c r="G30" i="1"/>
  <c r="G49" i="1" s="1"/>
  <c r="G22" i="1"/>
  <c r="H22" i="1" s="1"/>
  <c r="G21" i="1"/>
  <c r="G20" i="1"/>
  <c r="G47" i="1" l="1"/>
  <c r="G52" i="1" s="1"/>
  <c r="H20" i="1"/>
  <c r="G42" i="1"/>
  <c r="G45" i="1" s="1"/>
  <c r="H21" i="1"/>
  <c r="G37" i="1"/>
  <c r="G26" i="1"/>
</calcChain>
</file>

<file path=xl/sharedStrings.xml><?xml version="1.0" encoding="utf-8"?>
<sst xmlns="http://schemas.openxmlformats.org/spreadsheetml/2006/main" count="95" uniqueCount="53">
  <si>
    <t>Spesa Medici</t>
  </si>
  <si>
    <t>Chirurgia I</t>
  </si>
  <si>
    <t>Chirurgia II</t>
  </si>
  <si>
    <t>Medicina Generale</t>
  </si>
  <si>
    <t>Altri..</t>
  </si>
  <si>
    <t>Degenza</t>
  </si>
  <si>
    <t>Sala Operatoria</t>
  </si>
  <si>
    <t>Consulenze</t>
  </si>
  <si>
    <t>Ambulatoriale</t>
  </si>
  <si>
    <t>PS</t>
  </si>
  <si>
    <t>Giornate</t>
  </si>
  <si>
    <t>Costo</t>
  </si>
  <si>
    <t>Peso totale</t>
  </si>
  <si>
    <t>Altro 
(Terr., Ricerca, ecc.)</t>
  </si>
  <si>
    <t>Degenza..</t>
  </si>
  <si>
    <t>Sala operatoria..</t>
  </si>
  <si>
    <t>….</t>
  </si>
  <si>
    <t>Peso unitario (basato su diagnosi, età, ecc.)</t>
  </si>
  <si>
    <t>Carico di lavoro tot.</t>
  </si>
  <si>
    <t>CENTRI DI COSTO</t>
  </si>
  <si>
    <t>CENTRI GESTIONALI</t>
  </si>
  <si>
    <t>CENTRI DI ATTIVITA'</t>
  </si>
  <si>
    <t>PRESTAZIONI</t>
  </si>
  <si>
    <t>Seduta Operatoria (h.)</t>
  </si>
  <si>
    <t>Prestazione</t>
  </si>
  <si>
    <t>Costi totali</t>
  </si>
  <si>
    <t>Interventi</t>
  </si>
  <si>
    <t>Q.tà</t>
  </si>
  <si>
    <t>Reparto Erogante</t>
  </si>
  <si>
    <t>PAZIENTE</t>
  </si>
  <si>
    <t>Gino</t>
  </si>
  <si>
    <t>% di distribuzione</t>
  </si>
  <si>
    <t>TOTALI</t>
  </si>
  <si>
    <t>Paziente</t>
  </si>
  <si>
    <t>Mario</t>
  </si>
  <si>
    <t>Evelino</t>
  </si>
  <si>
    <t>Diego</t>
  </si>
  <si>
    <t>Attività</t>
  </si>
  <si>
    <t>Medicina generale</t>
  </si>
  <si>
    <t>RISORSE</t>
  </si>
  <si>
    <t xml:space="preserve">PRESTAZIONI </t>
  </si>
  <si>
    <t>DEGENZA (GG)</t>
  </si>
  <si>
    <t>Costo Pesato</t>
  </si>
  <si>
    <t>Anestesia</t>
  </si>
  <si>
    <r>
      <t xml:space="preserve">GG di </t>
    </r>
    <r>
      <rPr>
        <b/>
        <sz val="12"/>
        <color theme="0"/>
        <rFont val="Calibri"/>
        <family val="2"/>
        <scheme val="minor"/>
      </rPr>
      <t>trasferimento in reparto 
Chirurgia I</t>
    </r>
  </si>
  <si>
    <t>SALA OPERATORIA - CHIRURGIA I</t>
  </si>
  <si>
    <t>N. Operatori di Chirurgia I</t>
  </si>
  <si>
    <t>REPARTO</t>
  </si>
  <si>
    <t>Prestazion. Laboratorio</t>
  </si>
  <si>
    <t>N. prestazioni</t>
  </si>
  <si>
    <t>Anatomia Pat. 1</t>
  </si>
  <si>
    <t>Costo medio per giornata</t>
  </si>
  <si>
    <t xml:space="preserve">Luca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</si>
</sst>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_-* #,##0\ &quot;€&quot;_-;\-* #,##0\ &quot;€&quot;_-;_-* &quot;-&quot;??\ &quot;€&quot;_-;_-@_-"/>
    <numFmt numFmtId="166" formatCode="#,##0\ &quot;€&quot;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B0F0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4" borderId="0" xfId="0" applyNumberFormat="1" applyFill="1" applyAlignment="1">
      <alignment horizontal="center"/>
    </xf>
    <xf numFmtId="0" fontId="0" fillId="9" borderId="0" xfId="0" applyFill="1"/>
    <xf numFmtId="0" fontId="0" fillId="10" borderId="0" xfId="0" applyFill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0" fillId="8" borderId="0" xfId="0" applyFill="1"/>
    <xf numFmtId="165" fontId="0" fillId="9" borderId="0" xfId="2" applyNumberFormat="1" applyFont="1" applyFill="1"/>
    <xf numFmtId="165" fontId="0" fillId="0" borderId="0" xfId="2" applyNumberFormat="1" applyFont="1" applyAlignment="1"/>
    <xf numFmtId="165" fontId="0" fillId="0" borderId="0" xfId="2" applyNumberFormat="1" applyFont="1"/>
    <xf numFmtId="165" fontId="0" fillId="0" borderId="0" xfId="0" applyNumberFormat="1"/>
    <xf numFmtId="165" fontId="2" fillId="9" borderId="0" xfId="2" applyNumberFormat="1" applyFont="1" applyFill="1"/>
    <xf numFmtId="165" fontId="5" fillId="9" borderId="0" xfId="2" applyNumberFormat="1" applyFont="1" applyFill="1"/>
    <xf numFmtId="165" fontId="0" fillId="0" borderId="0" xfId="0" applyNumberFormat="1" applyFill="1"/>
    <xf numFmtId="0" fontId="6" fillId="0" borderId="0" xfId="0" applyFont="1"/>
    <xf numFmtId="0" fontId="4" fillId="11" borderId="0" xfId="0" applyFont="1" applyFill="1" applyAlignment="1">
      <alignment horizontal="center" vertical="center"/>
    </xf>
    <xf numFmtId="0" fontId="4" fillId="11" borderId="0" xfId="0" applyFont="1" applyFill="1" applyAlignment="1">
      <alignment horizontal="center" vertical="center" wrapText="1"/>
    </xf>
    <xf numFmtId="0" fontId="0" fillId="12" borderId="0" xfId="0" applyFill="1" applyAlignment="1">
      <alignment horizontal="center" vertical="center"/>
    </xf>
    <xf numFmtId="0" fontId="0" fillId="12" borderId="0" xfId="0" applyFill="1"/>
    <xf numFmtId="0" fontId="0" fillId="12" borderId="0" xfId="0" applyFill="1" applyAlignment="1">
      <alignment horizontal="center"/>
    </xf>
    <xf numFmtId="165" fontId="0" fillId="12" borderId="0" xfId="2" applyNumberFormat="1" applyFont="1" applyFill="1"/>
    <xf numFmtId="0" fontId="0" fillId="12" borderId="0" xfId="0" applyFill="1" applyAlignment="1">
      <alignment wrapText="1"/>
    </xf>
    <xf numFmtId="0" fontId="4" fillId="13" borderId="0" xfId="0" applyFont="1" applyFill="1" applyAlignment="1">
      <alignment horizontal="center" vertical="center" wrapText="1"/>
    </xf>
    <xf numFmtId="0" fontId="0" fillId="14" borderId="0" xfId="0" applyFill="1"/>
    <xf numFmtId="165" fontId="5" fillId="14" borderId="0" xfId="2" applyNumberFormat="1" applyFont="1" applyFill="1"/>
    <xf numFmtId="165" fontId="2" fillId="14" borderId="0" xfId="2" applyNumberFormat="1" applyFont="1" applyFill="1"/>
    <xf numFmtId="0" fontId="0" fillId="8" borderId="0" xfId="0" applyFill="1" applyAlignment="1">
      <alignment horizontal="center" vertical="center"/>
    </xf>
    <xf numFmtId="0" fontId="0" fillId="7" borderId="0" xfId="0" applyFill="1"/>
    <xf numFmtId="165" fontId="0" fillId="7" borderId="0" xfId="0" applyNumberFormat="1" applyFill="1"/>
    <xf numFmtId="165" fontId="0" fillId="12" borderId="0" xfId="0" applyNumberFormat="1" applyFill="1" applyAlignment="1">
      <alignment wrapText="1"/>
    </xf>
    <xf numFmtId="165" fontId="0" fillId="14" borderId="0" xfId="0" applyNumberFormat="1" applyFill="1"/>
    <xf numFmtId="0" fontId="0" fillId="12" borderId="0" xfId="0" applyFill="1" applyAlignment="1">
      <alignment vertical="center" wrapText="1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166" fontId="0" fillId="8" borderId="0" xfId="0" applyNumberFormat="1" applyFill="1" applyAlignment="1">
      <alignment horizontal="center"/>
    </xf>
    <xf numFmtId="5" fontId="0" fillId="3" borderId="0" xfId="1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166" fontId="0" fillId="4" borderId="0" xfId="0" applyNumberFormat="1" applyFill="1" applyAlignment="1">
      <alignment horizontal="center"/>
    </xf>
    <xf numFmtId="0" fontId="0" fillId="12" borderId="0" xfId="0" applyFill="1" applyAlignment="1">
      <alignment horizontal="center" vertical="center"/>
    </xf>
    <xf numFmtId="0" fontId="0" fillId="12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/>
    </xf>
    <xf numFmtId="0" fontId="0" fillId="6" borderId="0" xfId="0" applyFill="1" applyAlignment="1">
      <alignment horizontal="center"/>
    </xf>
    <xf numFmtId="166" fontId="0" fillId="7" borderId="0" xfId="0" applyNumberFormat="1" applyFill="1" applyAlignment="1">
      <alignment horizontal="center"/>
    </xf>
    <xf numFmtId="0" fontId="0" fillId="10" borderId="0" xfId="0" applyFill="1"/>
    <xf numFmtId="165" fontId="0" fillId="10" borderId="0" xfId="2" applyNumberFormat="1" applyFont="1" applyFill="1"/>
    <xf numFmtId="165" fontId="0" fillId="10" borderId="0" xfId="0" applyNumberFormat="1" applyFill="1"/>
    <xf numFmtId="0" fontId="0" fillId="0" borderId="0" xfId="0" applyFill="1"/>
    <xf numFmtId="165" fontId="0" fillId="0" borderId="0" xfId="2" applyNumberFormat="1" applyFont="1" applyFill="1"/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wrapText="1"/>
    </xf>
    <xf numFmtId="0" fontId="0" fillId="15" borderId="0" xfId="0" applyFill="1"/>
    <xf numFmtId="0" fontId="0" fillId="15" borderId="0" xfId="0" applyFill="1" applyAlignment="1">
      <alignment horizontal="center"/>
    </xf>
    <xf numFmtId="165" fontId="0" fillId="15" borderId="0" xfId="2" applyNumberFormat="1" applyFont="1" applyFill="1"/>
    <xf numFmtId="165" fontId="0" fillId="15" borderId="0" xfId="0" applyNumberFormat="1" applyFill="1" applyAlignment="1">
      <alignment wrapText="1"/>
    </xf>
    <xf numFmtId="165" fontId="0" fillId="15" borderId="0" xfId="0" applyNumberFormat="1" applyFill="1"/>
    <xf numFmtId="0" fontId="7" fillId="16" borderId="0" xfId="0" applyFont="1" applyFill="1"/>
    <xf numFmtId="165" fontId="7" fillId="16" borderId="0" xfId="0" applyNumberFormat="1" applyFont="1" applyFill="1"/>
    <xf numFmtId="0" fontId="0" fillId="10" borderId="0" xfId="0" applyFill="1" applyAlignment="1">
      <alignment wrapText="1"/>
    </xf>
    <xf numFmtId="0" fontId="7" fillId="5" borderId="0" xfId="0" applyFont="1" applyFill="1"/>
    <xf numFmtId="165" fontId="7" fillId="5" borderId="0" xfId="0" applyNumberFormat="1" applyFont="1" applyFill="1"/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6DDA8-F076-3546-83FA-B9AAE82FB394}">
  <dimension ref="A2:O52"/>
  <sheetViews>
    <sheetView tabSelected="1" topLeftCell="A23" zoomScale="140" zoomScaleNormal="140" workbookViewId="0">
      <selection activeCell="G52" sqref="G52"/>
    </sheetView>
  </sheetViews>
  <sheetFormatPr baseColWidth="10" defaultRowHeight="16" x14ac:dyDescent="0.2"/>
  <cols>
    <col min="1" max="1" width="18.5" customWidth="1"/>
    <col min="2" max="2" width="18.5" hidden="1" customWidth="1"/>
    <col min="3" max="3" width="23" customWidth="1"/>
    <col min="4" max="4" width="18.33203125" customWidth="1"/>
    <col min="5" max="5" width="18.1640625" customWidth="1"/>
    <col min="6" max="6" width="19.83203125" customWidth="1"/>
    <col min="7" max="7" width="16.5" customWidth="1"/>
    <col min="8" max="8" width="18.83203125" customWidth="1"/>
    <col min="9" max="9" width="13.33203125" customWidth="1"/>
    <col min="10" max="11" width="11.6640625" customWidth="1"/>
    <col min="12" max="12" width="16.83203125" customWidth="1"/>
    <col min="13" max="13" width="23.83203125" customWidth="1"/>
    <col min="14" max="14" width="18.1640625" customWidth="1"/>
  </cols>
  <sheetData>
    <row r="2" spans="1:15" x14ac:dyDescent="0.2">
      <c r="C2" s="38" t="s">
        <v>0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5" x14ac:dyDescent="0.2">
      <c r="A3" t="s">
        <v>39</v>
      </c>
      <c r="C3" s="37">
        <v>4000000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5" spans="1:15" x14ac:dyDescent="0.2">
      <c r="A5" t="s">
        <v>19</v>
      </c>
      <c r="C5" s="39" t="s">
        <v>1</v>
      </c>
      <c r="D5" s="39"/>
      <c r="E5" s="39"/>
      <c r="F5" s="39"/>
      <c r="G5" s="39"/>
      <c r="H5" s="39"/>
      <c r="I5" s="39"/>
      <c r="J5" s="39"/>
      <c r="K5" s="7"/>
      <c r="L5" s="1" t="s">
        <v>43</v>
      </c>
      <c r="M5" s="1" t="s">
        <v>3</v>
      </c>
      <c r="N5" s="1" t="s">
        <v>4</v>
      </c>
      <c r="O5" s="1" t="s">
        <v>2</v>
      </c>
    </row>
    <row r="6" spans="1:15" x14ac:dyDescent="0.2">
      <c r="C6" s="40">
        <v>540000</v>
      </c>
      <c r="D6" s="40"/>
      <c r="E6" s="40"/>
      <c r="F6" s="40"/>
      <c r="G6" s="40"/>
      <c r="H6" s="40"/>
      <c r="I6" s="40"/>
      <c r="J6" s="40"/>
      <c r="K6" s="4"/>
      <c r="L6" s="10">
        <v>1300000</v>
      </c>
      <c r="M6" s="11">
        <v>1890000</v>
      </c>
      <c r="N6" s="12">
        <f>C3-C6--L6-M6</f>
        <v>2870000</v>
      </c>
      <c r="O6">
        <v>0</v>
      </c>
    </row>
    <row r="8" spans="1:15" x14ac:dyDescent="0.2">
      <c r="A8" t="s">
        <v>20</v>
      </c>
      <c r="C8" s="44" t="s">
        <v>1</v>
      </c>
      <c r="D8" s="44"/>
      <c r="E8" s="44"/>
      <c r="F8" s="44"/>
      <c r="G8" s="44"/>
      <c r="H8" s="44"/>
      <c r="I8" s="34" t="s">
        <v>2</v>
      </c>
      <c r="J8" s="34"/>
      <c r="K8" s="34"/>
    </row>
    <row r="9" spans="1:15" x14ac:dyDescent="0.2">
      <c r="A9" s="16" t="s">
        <v>31</v>
      </c>
      <c r="B9" s="16"/>
      <c r="C9" s="34">
        <f>100-I9</f>
        <v>60</v>
      </c>
      <c r="D9" s="34"/>
      <c r="E9" s="34"/>
      <c r="F9" s="34"/>
      <c r="G9" s="34"/>
      <c r="H9" s="34"/>
      <c r="I9" s="35">
        <v>40</v>
      </c>
      <c r="J9" s="35"/>
      <c r="K9" s="35"/>
    </row>
    <row r="10" spans="1:15" x14ac:dyDescent="0.2">
      <c r="A10" s="16" t="s">
        <v>11</v>
      </c>
      <c r="B10" s="16"/>
      <c r="C10" s="45">
        <f>C6/100*C9</f>
        <v>324000</v>
      </c>
      <c r="D10" s="45"/>
      <c r="E10" s="45"/>
      <c r="F10" s="45"/>
      <c r="G10" s="45"/>
      <c r="H10" s="45"/>
      <c r="I10" s="36">
        <f>C6/100*I9</f>
        <v>216000</v>
      </c>
      <c r="J10" s="36"/>
      <c r="K10" s="36"/>
    </row>
    <row r="12" spans="1:15" s="2" customFormat="1" ht="39" customHeight="1" x14ac:dyDescent="0.2">
      <c r="A12" s="2" t="s">
        <v>21</v>
      </c>
      <c r="C12" s="6" t="s">
        <v>5</v>
      </c>
      <c r="D12" s="6" t="s">
        <v>6</v>
      </c>
      <c r="E12" s="6" t="s">
        <v>7</v>
      </c>
      <c r="F12" s="6" t="s">
        <v>9</v>
      </c>
      <c r="G12" s="6" t="s">
        <v>8</v>
      </c>
      <c r="H12" s="6" t="s">
        <v>13</v>
      </c>
      <c r="I12" s="3" t="s">
        <v>14</v>
      </c>
      <c r="J12" s="3" t="s">
        <v>15</v>
      </c>
      <c r="K12" s="3" t="s">
        <v>16</v>
      </c>
    </row>
    <row r="13" spans="1:15" x14ac:dyDescent="0.2">
      <c r="A13" s="16" t="s">
        <v>31</v>
      </c>
      <c r="B13" s="16"/>
      <c r="C13" s="5">
        <f>100-D13-E13-F13-G13-H13</f>
        <v>35</v>
      </c>
      <c r="D13" s="5">
        <v>56</v>
      </c>
      <c r="E13" s="5">
        <v>3.5</v>
      </c>
      <c r="F13" s="5">
        <v>0.6</v>
      </c>
      <c r="G13" s="5">
        <v>4</v>
      </c>
      <c r="H13" s="5">
        <v>0.9</v>
      </c>
    </row>
    <row r="14" spans="1:15" x14ac:dyDescent="0.2">
      <c r="A14" s="16" t="s">
        <v>11</v>
      </c>
      <c r="B14" s="16"/>
      <c r="C14" s="13">
        <f t="shared" ref="C14:H14" si="0">$C$10/100*C13</f>
        <v>113400</v>
      </c>
      <c r="D14" s="14">
        <f t="shared" si="0"/>
        <v>181440</v>
      </c>
      <c r="E14" s="9">
        <f t="shared" si="0"/>
        <v>11340</v>
      </c>
      <c r="F14" s="9">
        <f t="shared" si="0"/>
        <v>1944</v>
      </c>
      <c r="G14" s="9">
        <f t="shared" si="0"/>
        <v>12960</v>
      </c>
      <c r="H14" s="9">
        <f t="shared" si="0"/>
        <v>2916</v>
      </c>
    </row>
    <row r="17" spans="1:8" s="2" customFormat="1" x14ac:dyDescent="0.2"/>
    <row r="19" spans="1:8" ht="58" customHeight="1" x14ac:dyDescent="0.2">
      <c r="A19" s="17" t="s">
        <v>40</v>
      </c>
      <c r="B19" s="17"/>
      <c r="C19" s="17" t="s">
        <v>33</v>
      </c>
      <c r="D19" s="18" t="s">
        <v>44</v>
      </c>
      <c r="E19" s="18" t="s">
        <v>17</v>
      </c>
      <c r="F19" s="18" t="s">
        <v>12</v>
      </c>
      <c r="G19" s="17" t="s">
        <v>42</v>
      </c>
      <c r="H19" s="18" t="s">
        <v>51</v>
      </c>
    </row>
    <row r="20" spans="1:8" x14ac:dyDescent="0.2">
      <c r="A20" s="41" t="s">
        <v>41</v>
      </c>
      <c r="B20" s="19"/>
      <c r="C20" s="53" t="s">
        <v>34</v>
      </c>
      <c r="D20" s="54">
        <v>3</v>
      </c>
      <c r="E20" s="54">
        <v>4.2</v>
      </c>
      <c r="F20" s="53">
        <f t="shared" ref="F20:F25" si="1">E20*D20</f>
        <v>12.600000000000001</v>
      </c>
      <c r="G20" s="55">
        <f>$C$14/$F$26*F20</f>
        <v>10264.655172413795</v>
      </c>
      <c r="H20" s="56">
        <f>G20/D20</f>
        <v>3421.5517241379316</v>
      </c>
    </row>
    <row r="21" spans="1:8" x14ac:dyDescent="0.2">
      <c r="A21" s="41"/>
      <c r="B21" s="19"/>
      <c r="C21" s="49" t="s">
        <v>30</v>
      </c>
      <c r="D21" s="51">
        <v>3</v>
      </c>
      <c r="E21" s="51">
        <v>1.5</v>
      </c>
      <c r="F21" s="49">
        <f>E21*D21</f>
        <v>4.5</v>
      </c>
      <c r="G21" s="50">
        <f>$C$14/$F$26*F21</f>
        <v>3665.9482758620693</v>
      </c>
      <c r="H21" s="52">
        <f>G21/D21</f>
        <v>1221.9827586206898</v>
      </c>
    </row>
    <row r="22" spans="1:8" x14ac:dyDescent="0.2">
      <c r="A22" s="41"/>
      <c r="B22" s="19"/>
      <c r="C22" s="20" t="s">
        <v>52</v>
      </c>
      <c r="D22" s="21">
        <v>5</v>
      </c>
      <c r="E22" s="21">
        <v>5.3</v>
      </c>
      <c r="F22" s="20">
        <f t="shared" si="1"/>
        <v>26.5</v>
      </c>
      <c r="G22" s="22">
        <f>$C$14/$F$26*F22</f>
        <v>21588.362068965518</v>
      </c>
      <c r="H22" s="31">
        <f>G22/D22</f>
        <v>4317.6724137931033</v>
      </c>
    </row>
    <row r="23" spans="1:8" x14ac:dyDescent="0.2">
      <c r="A23" s="41"/>
      <c r="B23" s="19"/>
      <c r="C23" s="20" t="s">
        <v>35</v>
      </c>
      <c r="D23" s="21">
        <v>4</v>
      </c>
      <c r="E23" s="21">
        <v>3.3</v>
      </c>
      <c r="F23" s="20">
        <f t="shared" si="1"/>
        <v>13.2</v>
      </c>
      <c r="G23" s="22">
        <f>$C$14/$F$26*F23</f>
        <v>10753.448275862069</v>
      </c>
      <c r="H23" s="31">
        <f>G23/D23</f>
        <v>2688.3620689655172</v>
      </c>
    </row>
    <row r="24" spans="1:8" x14ac:dyDescent="0.2">
      <c r="A24" s="41"/>
      <c r="B24" s="19"/>
      <c r="C24" s="20" t="s">
        <v>36</v>
      </c>
      <c r="D24" s="21">
        <v>12</v>
      </c>
      <c r="E24" s="21">
        <v>6.1</v>
      </c>
      <c r="F24" s="20">
        <f t="shared" si="1"/>
        <v>73.199999999999989</v>
      </c>
      <c r="G24" s="22">
        <f>$C$14/$F$26*F24</f>
        <v>59632.758620689645</v>
      </c>
      <c r="H24" s="31">
        <f>G24/D24</f>
        <v>4969.3965517241368</v>
      </c>
    </row>
    <row r="25" spans="1:8" x14ac:dyDescent="0.2">
      <c r="A25" s="41"/>
      <c r="B25" s="19"/>
      <c r="C25" s="49" t="s">
        <v>30</v>
      </c>
      <c r="D25" s="51">
        <v>4</v>
      </c>
      <c r="E25" s="51">
        <v>2.2999999999999998</v>
      </c>
      <c r="F25" s="49">
        <f t="shared" si="1"/>
        <v>9.1999999999999993</v>
      </c>
      <c r="G25" s="50">
        <f>$C$14/$F$26*F25</f>
        <v>7494.8275862068967</v>
      </c>
      <c r="H25" s="52">
        <f>G25/D25</f>
        <v>1873.7068965517242</v>
      </c>
    </row>
    <row r="26" spans="1:8" x14ac:dyDescent="0.2">
      <c r="A26" s="41"/>
      <c r="B26" s="19"/>
      <c r="C26" s="25" t="s">
        <v>32</v>
      </c>
      <c r="D26" s="25">
        <f>SUM(D20:D25)</f>
        <v>31</v>
      </c>
      <c r="E26" s="25"/>
      <c r="F26" s="25">
        <f>SUM(F20:F25)</f>
        <v>139.19999999999999</v>
      </c>
      <c r="G26" s="27">
        <f>SUM(G20:G25)</f>
        <v>113400</v>
      </c>
      <c r="H26" s="32"/>
    </row>
    <row r="27" spans="1:8" x14ac:dyDescent="0.2">
      <c r="G27" s="15"/>
    </row>
    <row r="28" spans="1:8" x14ac:dyDescent="0.2">
      <c r="D28" s="12"/>
      <c r="G28" s="15"/>
    </row>
    <row r="29" spans="1:8" ht="46" customHeight="1" x14ac:dyDescent="0.2">
      <c r="A29" s="17" t="s">
        <v>22</v>
      </c>
      <c r="B29" s="17" t="s">
        <v>47</v>
      </c>
      <c r="C29" s="17" t="s">
        <v>33</v>
      </c>
      <c r="D29" s="18" t="s">
        <v>23</v>
      </c>
      <c r="E29" s="18" t="s">
        <v>46</v>
      </c>
      <c r="F29" s="18" t="s">
        <v>18</v>
      </c>
      <c r="G29" s="17" t="s">
        <v>11</v>
      </c>
      <c r="H29" s="17"/>
    </row>
    <row r="30" spans="1:8" ht="23" customHeight="1" x14ac:dyDescent="0.2">
      <c r="A30" s="42" t="s">
        <v>45</v>
      </c>
      <c r="B30" s="33" t="s">
        <v>1</v>
      </c>
      <c r="C30" s="46" t="s">
        <v>34</v>
      </c>
      <c r="D30" s="60">
        <v>3.4</v>
      </c>
      <c r="E30" s="46">
        <v>1</v>
      </c>
      <c r="F30" s="46">
        <f t="shared" ref="F30:F35" si="2">D30*E30</f>
        <v>3.4</v>
      </c>
      <c r="G30" s="47">
        <f>$D$14/$F$37*F30</f>
        <v>23148.067542213885</v>
      </c>
      <c r="H30" s="20"/>
    </row>
    <row r="31" spans="1:8" ht="17" x14ac:dyDescent="0.2">
      <c r="A31" s="42"/>
      <c r="B31" s="33" t="s">
        <v>1</v>
      </c>
      <c r="C31" s="49" t="s">
        <v>30</v>
      </c>
      <c r="D31" s="49">
        <v>2.5</v>
      </c>
      <c r="E31" s="49">
        <v>2</v>
      </c>
      <c r="F31" s="49">
        <f t="shared" si="2"/>
        <v>5</v>
      </c>
      <c r="G31" s="50">
        <f>$D$14/$F$37*F31</f>
        <v>34041.275797373361</v>
      </c>
      <c r="H31" s="20"/>
    </row>
    <row r="32" spans="1:8" ht="17" x14ac:dyDescent="0.2">
      <c r="A32" s="42"/>
      <c r="B32" s="33" t="s">
        <v>1</v>
      </c>
      <c r="C32" s="46" t="s">
        <v>34</v>
      </c>
      <c r="D32" s="46">
        <v>5.0999999999999996</v>
      </c>
      <c r="E32" s="46">
        <v>2</v>
      </c>
      <c r="F32" s="46">
        <f t="shared" si="2"/>
        <v>10.199999999999999</v>
      </c>
      <c r="G32" s="47">
        <f>$D$14/$F$37*F32</f>
        <v>69444.202626641651</v>
      </c>
      <c r="H32" s="20"/>
    </row>
    <row r="33" spans="1:8" ht="19" customHeight="1" x14ac:dyDescent="0.2">
      <c r="A33" s="42"/>
      <c r="B33" s="33" t="s">
        <v>1</v>
      </c>
      <c r="C33" s="20" t="s">
        <v>35</v>
      </c>
      <c r="D33" s="23">
        <v>0.65</v>
      </c>
      <c r="E33" s="20">
        <v>1</v>
      </c>
      <c r="F33" s="20">
        <f t="shared" si="2"/>
        <v>0.65</v>
      </c>
      <c r="G33" s="22">
        <f>$D$14/$F$37*F33</f>
        <v>4425.3658536585372</v>
      </c>
      <c r="H33" s="20"/>
    </row>
    <row r="34" spans="1:8" ht="17" x14ac:dyDescent="0.2">
      <c r="A34" s="42"/>
      <c r="B34" s="33" t="s">
        <v>1</v>
      </c>
      <c r="C34" s="20" t="s">
        <v>36</v>
      </c>
      <c r="D34" s="20">
        <v>3.1</v>
      </c>
      <c r="E34" s="20">
        <v>2</v>
      </c>
      <c r="F34" s="20">
        <f t="shared" si="2"/>
        <v>6.2</v>
      </c>
      <c r="G34" s="22">
        <f>$D$14/$F$37*F34</f>
        <v>42211.181988742966</v>
      </c>
      <c r="H34" s="20"/>
    </row>
    <row r="35" spans="1:8" ht="17" x14ac:dyDescent="0.2">
      <c r="A35" s="42"/>
      <c r="B35" s="33" t="s">
        <v>1</v>
      </c>
      <c r="C35" s="20" t="s">
        <v>36</v>
      </c>
      <c r="D35" s="20">
        <v>1.2</v>
      </c>
      <c r="E35" s="20">
        <v>1</v>
      </c>
      <c r="F35" s="20">
        <f t="shared" si="2"/>
        <v>1.2</v>
      </c>
      <c r="G35" s="22">
        <f>$D$14/$F$37*F35</f>
        <v>8169.9061913696059</v>
      </c>
      <c r="H35" s="20"/>
    </row>
    <row r="36" spans="1:8" x14ac:dyDescent="0.2">
      <c r="A36" s="42"/>
      <c r="B36" s="33"/>
      <c r="C36" s="20"/>
      <c r="D36" s="20"/>
      <c r="E36" s="20"/>
      <c r="F36" s="20"/>
      <c r="G36" s="22"/>
      <c r="H36" s="20"/>
    </row>
    <row r="37" spans="1:8" x14ac:dyDescent="0.2">
      <c r="A37" s="42"/>
      <c r="B37" s="33"/>
      <c r="C37" s="25" t="s">
        <v>32</v>
      </c>
      <c r="D37" s="25"/>
      <c r="E37" s="25"/>
      <c r="F37" s="25">
        <f>SUM(F30:F35)</f>
        <v>26.65</v>
      </c>
      <c r="G37" s="26">
        <f>SUM(G30:G35)</f>
        <v>181440</v>
      </c>
      <c r="H37" s="25"/>
    </row>
    <row r="41" spans="1:8" ht="40" customHeight="1" x14ac:dyDescent="0.2">
      <c r="A41" s="24" t="s">
        <v>29</v>
      </c>
      <c r="B41" s="24"/>
      <c r="C41" s="24" t="s">
        <v>37</v>
      </c>
      <c r="D41" s="24" t="s">
        <v>28</v>
      </c>
      <c r="E41" s="24" t="s">
        <v>24</v>
      </c>
      <c r="F41" s="24" t="s">
        <v>27</v>
      </c>
      <c r="G41" s="24" t="s">
        <v>11</v>
      </c>
      <c r="H41" s="24"/>
    </row>
    <row r="42" spans="1:8" x14ac:dyDescent="0.2">
      <c r="A42" s="43" t="s">
        <v>30</v>
      </c>
      <c r="B42" s="28"/>
      <c r="C42" s="49" t="s">
        <v>5</v>
      </c>
      <c r="D42" s="49" t="s">
        <v>1</v>
      </c>
      <c r="E42" s="49" t="s">
        <v>10</v>
      </c>
      <c r="F42" s="49">
        <f>D21</f>
        <v>3</v>
      </c>
      <c r="G42" s="15">
        <f>G21</f>
        <v>3665.9482758620693</v>
      </c>
      <c r="H42" s="8"/>
    </row>
    <row r="43" spans="1:8" x14ac:dyDescent="0.2">
      <c r="A43" s="43"/>
      <c r="B43" s="28"/>
      <c r="C43" s="49" t="s">
        <v>5</v>
      </c>
      <c r="D43" s="49" t="s">
        <v>1</v>
      </c>
      <c r="E43" s="49" t="s">
        <v>10</v>
      </c>
      <c r="F43" s="49">
        <f>D25</f>
        <v>4</v>
      </c>
      <c r="G43" s="15">
        <f>G25</f>
        <v>7494.8275862068967</v>
      </c>
      <c r="H43" s="8"/>
    </row>
    <row r="44" spans="1:8" x14ac:dyDescent="0.2">
      <c r="A44" s="43"/>
      <c r="B44" s="28"/>
      <c r="C44" s="49" t="s">
        <v>6</v>
      </c>
      <c r="D44" s="49" t="s">
        <v>1</v>
      </c>
      <c r="E44" s="49" t="s">
        <v>26</v>
      </c>
      <c r="F44" s="49">
        <v>1</v>
      </c>
      <c r="G44" s="15">
        <f>G31</f>
        <v>34041.275797373361</v>
      </c>
      <c r="H44" s="8"/>
    </row>
    <row r="45" spans="1:8" x14ac:dyDescent="0.2">
      <c r="A45" s="43"/>
      <c r="B45" s="28"/>
      <c r="C45" s="49" t="s">
        <v>25</v>
      </c>
      <c r="D45" s="49"/>
      <c r="E45" s="49"/>
      <c r="F45" s="49"/>
      <c r="G45" s="15">
        <f>G42+G43+G44</f>
        <v>45202.051659442324</v>
      </c>
      <c r="H45" s="29"/>
    </row>
    <row r="47" spans="1:8" x14ac:dyDescent="0.2">
      <c r="A47" s="43" t="s">
        <v>34</v>
      </c>
      <c r="B47" s="28"/>
      <c r="C47" s="53" t="s">
        <v>5</v>
      </c>
      <c r="D47" s="53" t="s">
        <v>1</v>
      </c>
      <c r="E47" s="53" t="s">
        <v>10</v>
      </c>
      <c r="F47" s="53">
        <f>D20</f>
        <v>3</v>
      </c>
      <c r="G47" s="57">
        <f>G20</f>
        <v>10264.655172413795</v>
      </c>
      <c r="H47" s="8"/>
    </row>
    <row r="48" spans="1:8" x14ac:dyDescent="0.2">
      <c r="A48" s="43"/>
      <c r="B48" s="28"/>
      <c r="C48" s="58" t="s">
        <v>5</v>
      </c>
      <c r="D48" s="58" t="s">
        <v>38</v>
      </c>
      <c r="E48" s="58" t="s">
        <v>10</v>
      </c>
      <c r="F48" s="58">
        <v>1</v>
      </c>
      <c r="G48" s="59">
        <v>312.10000000000002</v>
      </c>
      <c r="H48" s="8"/>
    </row>
    <row r="49" spans="1:8" x14ac:dyDescent="0.2">
      <c r="A49" s="43"/>
      <c r="B49" s="28"/>
      <c r="C49" s="46" t="s">
        <v>6</v>
      </c>
      <c r="D49" s="46" t="s">
        <v>1</v>
      </c>
      <c r="E49" s="46" t="s">
        <v>26</v>
      </c>
      <c r="F49" s="46">
        <v>1</v>
      </c>
      <c r="G49" s="48">
        <f>G30</f>
        <v>23148.067542213885</v>
      </c>
      <c r="H49" s="8"/>
    </row>
    <row r="50" spans="1:8" x14ac:dyDescent="0.2">
      <c r="A50" s="43"/>
      <c r="B50" s="28"/>
      <c r="C50" s="46" t="s">
        <v>6</v>
      </c>
      <c r="D50" s="46" t="s">
        <v>1</v>
      </c>
      <c r="E50" s="46" t="s">
        <v>26</v>
      </c>
      <c r="F50" s="46">
        <v>1</v>
      </c>
      <c r="G50" s="48">
        <f>G32</f>
        <v>69444.202626641651</v>
      </c>
      <c r="H50" s="8"/>
    </row>
    <row r="51" spans="1:8" x14ac:dyDescent="0.2">
      <c r="A51" s="43"/>
      <c r="B51" s="28"/>
      <c r="C51" s="61" t="s">
        <v>48</v>
      </c>
      <c r="D51" s="61" t="s">
        <v>50</v>
      </c>
      <c r="E51" s="61" t="s">
        <v>49</v>
      </c>
      <c r="F51" s="61">
        <v>3</v>
      </c>
      <c r="G51" s="62">
        <v>3404</v>
      </c>
      <c r="H51" s="8"/>
    </row>
    <row r="52" spans="1:8" x14ac:dyDescent="0.2">
      <c r="A52" s="43"/>
      <c r="B52" s="28"/>
      <c r="C52" s="29" t="s">
        <v>25</v>
      </c>
      <c r="D52" s="29"/>
      <c r="E52" s="29"/>
      <c r="F52" s="29"/>
      <c r="G52" s="30">
        <f>SUM(G47:G51)</f>
        <v>106573.02534126933</v>
      </c>
      <c r="H52" s="29"/>
    </row>
  </sheetData>
  <mergeCells count="14">
    <mergeCell ref="A20:A26"/>
    <mergeCell ref="A30:A37"/>
    <mergeCell ref="A42:A45"/>
    <mergeCell ref="A47:A52"/>
    <mergeCell ref="C8:H8"/>
    <mergeCell ref="C9:H9"/>
    <mergeCell ref="C10:H10"/>
    <mergeCell ref="I8:K8"/>
    <mergeCell ref="I9:K9"/>
    <mergeCell ref="I10:K10"/>
    <mergeCell ref="C3:N3"/>
    <mergeCell ref="C2:N2"/>
    <mergeCell ref="C5:J5"/>
    <mergeCell ref="C6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24FE2-4AA0-2940-A41C-00837CC61517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26581-1D6E-6240-99B9-D43730768041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5ADBF-C92C-6544-B8B6-1661ED8A3FD4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94CDE-8574-5943-8E45-93D6C8774E29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FE1A6-A2DE-9C4D-8C5E-D99DCBD35399}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Medici - Chirurgia I</vt:lpstr>
      <vt:lpstr>Infermieri - Chirurgia I </vt:lpstr>
      <vt:lpstr>OTA Chirurgia I</vt:lpstr>
      <vt:lpstr>Farmaci Chirurgia I </vt:lpstr>
      <vt:lpstr>Presidi Chirurgia I</vt:lpstr>
      <vt:lpstr>Altri Costi Chirurgia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2023-03-22T15:55:07Z</dcterms:created>
  <dcterms:modified xsi:type="dcterms:W3CDTF">2023-11-15T15:09:30Z</dcterms:modified>
</cp:coreProperties>
</file>